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235" windowHeight="8760" activeTab="0"/>
  </bookViews>
  <sheets>
    <sheet name="Sheet1" sheetId="1" r:id="rId1"/>
    <sheet name="Sheet2" sheetId="2" r:id="rId2"/>
    <sheet name="Sheet3" sheetId="3" r:id="rId3"/>
    <sheet name="DV-IDENTITY-0" sheetId="4" state="veryHidden" r:id="rId4"/>
  </sheets>
  <definedNames/>
  <calcPr fullCalcOnLoad="1"/>
</workbook>
</file>

<file path=xl/sharedStrings.xml><?xml version="1.0" encoding="utf-8"?>
<sst xmlns="http://schemas.openxmlformats.org/spreadsheetml/2006/main" count="59" uniqueCount="11">
  <si>
    <t>MONDAY</t>
  </si>
  <si>
    <t>TUESDAY</t>
  </si>
  <si>
    <t>WEDNESDAY</t>
  </si>
  <si>
    <t>THURSDAY</t>
  </si>
  <si>
    <t>FRIDAY</t>
  </si>
  <si>
    <t>(NAME HERE)</t>
  </si>
  <si>
    <t>Date</t>
  </si>
  <si>
    <t>Class</t>
  </si>
  <si>
    <t>Place course info/elluminate times here</t>
  </si>
  <si>
    <t>AAAAADe/+zk=</t>
  </si>
  <si>
    <t>***All Assignments are due by Monday at 12:00 a.m.***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</si>
</sst>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Cataneo BT"/>
      <family val="4"/>
    </font>
    <font>
      <b/>
      <sz val="12"/>
      <name val="Centaur"/>
      <family val="1"/>
    </font>
    <font>
      <sz val="11"/>
      <name val="Candara"/>
      <family val="2"/>
    </font>
    <font>
      <sz val="9"/>
      <name val="Arial Black"/>
      <family val="2"/>
    </font>
    <font>
      <b/>
      <sz val="9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 shrinkToFit="1"/>
    </xf>
    <xf numFmtId="0" fontId="21" fillId="0" borderId="20" xfId="0" applyFont="1" applyFill="1" applyBorder="1" applyAlignment="1">
      <alignment horizontal="center" vertical="center" wrapText="1" shrinkToFit="1"/>
    </xf>
    <xf numFmtId="0" fontId="21" fillId="0" borderId="21" xfId="0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wrapText="1" shrinkToFit="1"/>
    </xf>
    <xf numFmtId="0" fontId="21" fillId="0" borderId="25" xfId="0" applyFont="1" applyFill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horizontal="center" vertical="center" wrapText="1" shrinkToFit="1"/>
    </xf>
    <xf numFmtId="0" fontId="0" fillId="0" borderId="28" xfId="0" applyFont="1" applyFill="1" applyBorder="1" applyAlignment="1">
      <alignment horizontal="center" vertical="center" wrapText="1" shrinkToFit="1"/>
    </xf>
    <xf numFmtId="0" fontId="21" fillId="0" borderId="29" xfId="0" applyFont="1" applyFill="1" applyBorder="1" applyAlignment="1">
      <alignment horizontal="center" vertical="center" wrapText="1" shrinkToFit="1"/>
    </xf>
    <xf numFmtId="0" fontId="24" fillId="0" borderId="25" xfId="0" applyFont="1" applyFill="1" applyBorder="1" applyAlignment="1">
      <alignment horizontal="center" vertical="center" wrapText="1" shrinkToFit="1"/>
    </xf>
    <xf numFmtId="0" fontId="24" fillId="0" borderId="20" xfId="0" applyFont="1" applyFill="1" applyBorder="1" applyAlignment="1">
      <alignment horizontal="center" vertical="center" wrapText="1" shrinkToFit="1"/>
    </xf>
    <xf numFmtId="0" fontId="24" fillId="0" borderId="29" xfId="0" applyFont="1" applyFill="1" applyBorder="1" applyAlignment="1">
      <alignment horizontal="center" vertical="center" wrapText="1" shrinkToFit="1"/>
    </xf>
    <xf numFmtId="0" fontId="25" fillId="0" borderId="30" xfId="0" applyFont="1" applyFill="1" applyBorder="1" applyAlignment="1">
      <alignment horizontal="center" vertical="center" wrapText="1" shrinkToFit="1"/>
    </xf>
    <xf numFmtId="0" fontId="25" fillId="0" borderId="31" xfId="0" applyFont="1" applyFill="1" applyBorder="1" applyAlignment="1">
      <alignment horizontal="center" vertical="center" wrapText="1" shrinkToFit="1"/>
    </xf>
    <xf numFmtId="0" fontId="25" fillId="0" borderId="32" xfId="0" applyFont="1" applyFill="1" applyBorder="1" applyAlignment="1">
      <alignment horizontal="center" vertical="center" wrapText="1" shrinkToFit="1"/>
    </xf>
    <xf numFmtId="0" fontId="26" fillId="0" borderId="25" xfId="0" applyFont="1" applyFill="1" applyBorder="1" applyAlignment="1">
      <alignment horizontal="center" vertical="center" wrapText="1" shrinkToFit="1"/>
    </xf>
    <xf numFmtId="0" fontId="26" fillId="0" borderId="20" xfId="0" applyFont="1" applyFill="1" applyBorder="1" applyAlignment="1">
      <alignment horizontal="center" vertical="center" wrapText="1" shrinkToFit="1"/>
    </xf>
    <xf numFmtId="0" fontId="26" fillId="0" borderId="21" xfId="0" applyFont="1" applyFill="1" applyBorder="1" applyAlignment="1">
      <alignment horizontal="center" vertical="center" wrapText="1" shrinkToFit="1"/>
    </xf>
    <xf numFmtId="0" fontId="25" fillId="0" borderId="22" xfId="0" applyFont="1" applyFill="1" applyBorder="1" applyAlignment="1">
      <alignment horizontal="center" vertical="center" wrapText="1" shrinkToFit="1"/>
    </xf>
    <xf numFmtId="0" fontId="25" fillId="0" borderId="23" xfId="0" applyFont="1" applyFill="1" applyBorder="1" applyAlignment="1">
      <alignment horizontal="center" vertical="center" wrapText="1" shrinkToFit="1"/>
    </xf>
    <xf numFmtId="0" fontId="25" fillId="0" borderId="24" xfId="0" applyFont="1" applyFill="1" applyBorder="1" applyAlignment="1">
      <alignment horizontal="center" vertical="center" wrapText="1" shrinkToFit="1"/>
    </xf>
    <xf numFmtId="0" fontId="27" fillId="0" borderId="25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A38" sqref="A38:F38"/>
    </sheetView>
  </sheetViews>
  <sheetFormatPr defaultColWidth="9.140625" defaultRowHeight="12.75"/>
  <cols>
    <col min="1" max="1" width="11.28125" style="0" customWidth="1"/>
    <col min="2" max="6" width="16.7109375" style="0" customWidth="1"/>
  </cols>
  <sheetData>
    <row r="1" spans="1:6" ht="25.5">
      <c r="A1" s="7" t="s">
        <v>5</v>
      </c>
      <c r="B1" s="8"/>
      <c r="C1" s="8"/>
      <c r="D1" s="8"/>
      <c r="E1" s="8"/>
      <c r="F1" s="9"/>
    </row>
    <row r="2" spans="1:6" ht="15.75" customHeight="1">
      <c r="A2" s="10" t="s">
        <v>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4</v>
      </c>
    </row>
    <row r="3" spans="1:6" ht="15.75" customHeight="1" thickBot="1">
      <c r="A3" s="11"/>
      <c r="B3" s="3" t="s">
        <v>6</v>
      </c>
      <c r="C3" s="3" t="s">
        <v>6</v>
      </c>
      <c r="D3" s="3" t="s">
        <v>6</v>
      </c>
      <c r="E3" s="3" t="s">
        <v>6</v>
      </c>
      <c r="F3" s="3" t="s">
        <v>6</v>
      </c>
    </row>
    <row r="4" spans="1:6" ht="15.75" customHeight="1" thickTop="1">
      <c r="A4" s="11"/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</row>
    <row r="5" spans="1:6" ht="15.75" customHeight="1">
      <c r="A5" s="11"/>
      <c r="B5" s="5"/>
      <c r="C5" s="5"/>
      <c r="D5" s="5"/>
      <c r="E5" s="5"/>
      <c r="F5" s="5"/>
    </row>
    <row r="6" spans="1:6" ht="15.75" customHeight="1">
      <c r="A6" s="11"/>
      <c r="B6" s="5"/>
      <c r="C6" s="5"/>
      <c r="D6" s="5"/>
      <c r="E6" s="5"/>
      <c r="F6" s="5"/>
    </row>
    <row r="7" spans="1:6" ht="15.75" customHeight="1">
      <c r="A7" s="11"/>
      <c r="B7" s="5"/>
      <c r="C7" s="5"/>
      <c r="D7" s="5"/>
      <c r="E7" s="5"/>
      <c r="F7" s="5"/>
    </row>
    <row r="8" spans="1:6" ht="15.75" customHeight="1">
      <c r="A8" s="12"/>
      <c r="B8" s="6"/>
      <c r="C8" s="6"/>
      <c r="D8" s="6"/>
      <c r="E8" s="6"/>
      <c r="F8" s="6"/>
    </row>
    <row r="9" spans="1:6" ht="15.75" customHeight="1" thickBot="1">
      <c r="A9" s="13" t="s">
        <v>10</v>
      </c>
      <c r="B9" s="14"/>
      <c r="C9" s="14"/>
      <c r="D9" s="14"/>
      <c r="E9" s="14"/>
      <c r="F9" s="15"/>
    </row>
    <row r="10" spans="1:6" ht="15.75" customHeight="1" thickTop="1">
      <c r="A10" s="16" t="s">
        <v>7</v>
      </c>
      <c r="B10" s="4" t="s">
        <v>8</v>
      </c>
      <c r="C10" s="4" t="s">
        <v>8</v>
      </c>
      <c r="D10" s="4" t="s">
        <v>8</v>
      </c>
      <c r="E10" s="4" t="s">
        <v>8</v>
      </c>
      <c r="F10" s="4" t="s">
        <v>8</v>
      </c>
    </row>
    <row r="11" spans="1:6" ht="15.75" customHeight="1">
      <c r="A11" s="11"/>
      <c r="B11" s="5"/>
      <c r="C11" s="5"/>
      <c r="D11" s="5"/>
      <c r="E11" s="5"/>
      <c r="F11" s="5"/>
    </row>
    <row r="12" spans="1:6" ht="15.75" customHeight="1">
      <c r="A12" s="11"/>
      <c r="B12" s="5"/>
      <c r="C12" s="5"/>
      <c r="D12" s="5"/>
      <c r="E12" s="5"/>
      <c r="F12" s="5"/>
    </row>
    <row r="13" spans="1:6" ht="15.75" customHeight="1">
      <c r="A13" s="11"/>
      <c r="B13" s="5"/>
      <c r="C13" s="5"/>
      <c r="D13" s="5"/>
      <c r="E13" s="5"/>
      <c r="F13" s="5"/>
    </row>
    <row r="14" spans="1:6" ht="15.75" customHeight="1">
      <c r="A14" s="12"/>
      <c r="B14" s="6"/>
      <c r="C14" s="6"/>
      <c r="D14" s="6"/>
      <c r="E14" s="6"/>
      <c r="F14" s="6"/>
    </row>
    <row r="15" spans="1:6" ht="15.75" customHeight="1" thickBot="1">
      <c r="A15" s="17" t="s">
        <v>10</v>
      </c>
      <c r="B15" s="18"/>
      <c r="C15" s="18"/>
      <c r="D15" s="18"/>
      <c r="E15" s="18"/>
      <c r="F15" s="19"/>
    </row>
    <row r="16" spans="1:6" ht="15.75" customHeight="1" thickTop="1">
      <c r="A16" s="16" t="s">
        <v>7</v>
      </c>
      <c r="B16" s="4" t="s">
        <v>8</v>
      </c>
      <c r="C16" s="4" t="s">
        <v>8</v>
      </c>
      <c r="D16" s="4" t="s">
        <v>8</v>
      </c>
      <c r="E16" s="4" t="s">
        <v>8</v>
      </c>
      <c r="F16" s="4" t="s">
        <v>8</v>
      </c>
    </row>
    <row r="17" spans="1:6" ht="15.75" customHeight="1">
      <c r="A17" s="11"/>
      <c r="B17" s="5"/>
      <c r="C17" s="5"/>
      <c r="D17" s="5"/>
      <c r="E17" s="5"/>
      <c r="F17" s="5"/>
    </row>
    <row r="18" spans="1:6" ht="15.75" customHeight="1">
      <c r="A18" s="11"/>
      <c r="B18" s="5"/>
      <c r="C18" s="5"/>
      <c r="D18" s="5"/>
      <c r="E18" s="5"/>
      <c r="F18" s="5"/>
    </row>
    <row r="19" spans="1:6" ht="15.75" customHeight="1">
      <c r="A19" s="11"/>
      <c r="B19" s="5"/>
      <c r="C19" s="5"/>
      <c r="D19" s="5"/>
      <c r="E19" s="5"/>
      <c r="F19" s="5"/>
    </row>
    <row r="20" spans="1:6" ht="15.75" customHeight="1">
      <c r="A20" s="12"/>
      <c r="B20" s="6"/>
      <c r="C20" s="6"/>
      <c r="D20" s="6"/>
      <c r="E20" s="6"/>
      <c r="F20" s="6"/>
    </row>
    <row r="21" spans="1:6" ht="15.75" customHeight="1" thickBot="1">
      <c r="A21" s="17" t="s">
        <v>10</v>
      </c>
      <c r="B21" s="18"/>
      <c r="C21" s="18"/>
      <c r="D21" s="18"/>
      <c r="E21" s="18"/>
      <c r="F21" s="19"/>
    </row>
    <row r="22" spans="1:6" ht="15.75" customHeight="1" thickTop="1">
      <c r="A22" s="16" t="s">
        <v>7</v>
      </c>
      <c r="B22" s="4" t="s">
        <v>8</v>
      </c>
      <c r="C22" s="4" t="s">
        <v>8</v>
      </c>
      <c r="D22" s="4" t="s">
        <v>8</v>
      </c>
      <c r="E22" s="4" t="s">
        <v>8</v>
      </c>
      <c r="F22" s="4" t="s">
        <v>8</v>
      </c>
    </row>
    <row r="23" spans="1:6" ht="15.75" customHeight="1">
      <c r="A23" s="11"/>
      <c r="B23" s="5"/>
      <c r="C23" s="5"/>
      <c r="D23" s="5"/>
      <c r="E23" s="5"/>
      <c r="F23" s="5"/>
    </row>
    <row r="24" spans="1:6" ht="15.75" customHeight="1">
      <c r="A24" s="11"/>
      <c r="B24" s="5"/>
      <c r="C24" s="5"/>
      <c r="D24" s="5"/>
      <c r="E24" s="5"/>
      <c r="F24" s="5"/>
    </row>
    <row r="25" spans="1:6" ht="15.75" customHeight="1">
      <c r="A25" s="11"/>
      <c r="B25" s="5"/>
      <c r="C25" s="5"/>
      <c r="D25" s="5"/>
      <c r="E25" s="5"/>
      <c r="F25" s="5"/>
    </row>
    <row r="26" spans="1:6" ht="15.75" customHeight="1" thickBot="1">
      <c r="A26" s="20"/>
      <c r="B26" s="6"/>
      <c r="C26" s="6"/>
      <c r="D26" s="6"/>
      <c r="E26" s="6"/>
      <c r="F26" s="6"/>
    </row>
    <row r="27" spans="1:6" ht="15.75" customHeight="1" thickTop="1">
      <c r="A27" s="21" t="s">
        <v>7</v>
      </c>
      <c r="B27" s="4" t="s">
        <v>8</v>
      </c>
      <c r="C27" s="4" t="s">
        <v>8</v>
      </c>
      <c r="D27" s="4" t="s">
        <v>8</v>
      </c>
      <c r="E27" s="4" t="s">
        <v>8</v>
      </c>
      <c r="F27" s="4" t="s">
        <v>8</v>
      </c>
    </row>
    <row r="28" spans="1:6" ht="15.75" customHeight="1">
      <c r="A28" s="22"/>
      <c r="B28" s="5"/>
      <c r="C28" s="5"/>
      <c r="D28" s="5"/>
      <c r="E28" s="5"/>
      <c r="F28" s="5"/>
    </row>
    <row r="29" spans="1:6" ht="15.75" customHeight="1">
      <c r="A29" s="22"/>
      <c r="B29" s="5"/>
      <c r="C29" s="5"/>
      <c r="D29" s="5"/>
      <c r="E29" s="5"/>
      <c r="F29" s="5"/>
    </row>
    <row r="30" spans="1:6" ht="15.75" customHeight="1">
      <c r="A30" s="22"/>
      <c r="B30" s="5"/>
      <c r="C30" s="5"/>
      <c r="D30" s="5"/>
      <c r="E30" s="5"/>
      <c r="F30" s="5"/>
    </row>
    <row r="31" spans="1:6" ht="15.75" customHeight="1" thickBot="1">
      <c r="A31" s="23"/>
      <c r="B31" s="6"/>
      <c r="C31" s="6"/>
      <c r="D31" s="6"/>
      <c r="E31" s="6"/>
      <c r="F31" s="6"/>
    </row>
    <row r="32" spans="1:6" ht="15.75" customHeight="1" thickBot="1" thickTop="1">
      <c r="A32" s="24" t="s">
        <v>10</v>
      </c>
      <c r="B32" s="25"/>
      <c r="C32" s="25"/>
      <c r="D32" s="25"/>
      <c r="E32" s="25"/>
      <c r="F32" s="26"/>
    </row>
    <row r="33" spans="1:6" ht="15.75" customHeight="1" thickTop="1">
      <c r="A33" s="27" t="s">
        <v>7</v>
      </c>
      <c r="B33" s="4" t="s">
        <v>8</v>
      </c>
      <c r="C33" s="4" t="s">
        <v>8</v>
      </c>
      <c r="D33" s="4" t="s">
        <v>8</v>
      </c>
      <c r="E33" s="4" t="s">
        <v>8</v>
      </c>
      <c r="F33" s="4" t="s">
        <v>8</v>
      </c>
    </row>
    <row r="34" spans="1:6" ht="15.75" customHeight="1">
      <c r="A34" s="28"/>
      <c r="B34" s="5"/>
      <c r="C34" s="5"/>
      <c r="D34" s="5"/>
      <c r="E34" s="5"/>
      <c r="F34" s="5"/>
    </row>
    <row r="35" spans="1:6" ht="15.75" customHeight="1">
      <c r="A35" s="28"/>
      <c r="B35" s="5"/>
      <c r="C35" s="5"/>
      <c r="D35" s="5"/>
      <c r="E35" s="5"/>
      <c r="F35" s="5"/>
    </row>
    <row r="36" spans="1:6" ht="15.75" customHeight="1">
      <c r="A36" s="28"/>
      <c r="B36" s="5"/>
      <c r="C36" s="5"/>
      <c r="D36" s="5"/>
      <c r="E36" s="5"/>
      <c r="F36" s="5"/>
    </row>
    <row r="37" spans="1:6" ht="15.75" customHeight="1">
      <c r="A37" s="29"/>
      <c r="B37" s="6"/>
      <c r="C37" s="6"/>
      <c r="D37" s="6"/>
      <c r="E37" s="6"/>
      <c r="F37" s="6"/>
    </row>
    <row r="38" spans="1:6" ht="15.75" customHeight="1" thickBot="1">
      <c r="A38" s="30" t="s">
        <v>10</v>
      </c>
      <c r="B38" s="31"/>
      <c r="C38" s="31"/>
      <c r="D38" s="31"/>
      <c r="E38" s="31"/>
      <c r="F38" s="32"/>
    </row>
    <row r="39" spans="1:6" ht="15.75" customHeight="1" thickTop="1">
      <c r="A39" s="33" t="s">
        <v>7</v>
      </c>
      <c r="B39" s="4" t="s">
        <v>8</v>
      </c>
      <c r="C39" s="4" t="s">
        <v>8</v>
      </c>
      <c r="D39" s="4" t="s">
        <v>8</v>
      </c>
      <c r="E39" s="4" t="s">
        <v>8</v>
      </c>
      <c r="F39" s="4" t="s">
        <v>8</v>
      </c>
    </row>
    <row r="40" spans="1:6" ht="15.75" customHeight="1">
      <c r="A40" s="34"/>
      <c r="B40" s="5"/>
      <c r="C40" s="5"/>
      <c r="D40" s="5"/>
      <c r="E40" s="5"/>
      <c r="F40" s="5"/>
    </row>
    <row r="41" spans="1:6" ht="15.75" customHeight="1">
      <c r="A41" s="34"/>
      <c r="B41" s="5"/>
      <c r="C41" s="5"/>
      <c r="D41" s="5"/>
      <c r="E41" s="5"/>
      <c r="F41" s="5"/>
    </row>
    <row r="42" spans="1:6" ht="15.75" customHeight="1">
      <c r="A42" s="34"/>
      <c r="B42" s="5"/>
      <c r="C42" s="5"/>
      <c r="D42" s="5"/>
      <c r="E42" s="5"/>
      <c r="F42" s="5"/>
    </row>
    <row r="43" spans="1:6" ht="15.75" customHeight="1" thickBot="1">
      <c r="A43" s="35"/>
      <c r="B43" s="6"/>
      <c r="C43" s="6"/>
      <c r="D43" s="6"/>
      <c r="E43" s="6"/>
      <c r="F43" s="6"/>
    </row>
  </sheetData>
  <sheetProtection/>
  <mergeCells count="48">
    <mergeCell ref="E22:E26"/>
    <mergeCell ref="A32:F32"/>
    <mergeCell ref="A33:A37"/>
    <mergeCell ref="A38:F38"/>
    <mergeCell ref="A39:A43"/>
    <mergeCell ref="D39:D43"/>
    <mergeCell ref="E39:E43"/>
    <mergeCell ref="F39:F43"/>
    <mergeCell ref="B16:B20"/>
    <mergeCell ref="C16:C20"/>
    <mergeCell ref="D16:D20"/>
    <mergeCell ref="E16:E20"/>
    <mergeCell ref="A22:A26"/>
    <mergeCell ref="A27:A31"/>
    <mergeCell ref="B27:B31"/>
    <mergeCell ref="C27:C31"/>
    <mergeCell ref="E27:E31"/>
    <mergeCell ref="B22:B26"/>
    <mergeCell ref="F10:F14"/>
    <mergeCell ref="B4:B8"/>
    <mergeCell ref="C4:C8"/>
    <mergeCell ref="D4:D8"/>
    <mergeCell ref="E4:E8"/>
    <mergeCell ref="A1:F1"/>
    <mergeCell ref="A2:A8"/>
    <mergeCell ref="A9:F9"/>
    <mergeCell ref="A10:A14"/>
    <mergeCell ref="F4:F8"/>
    <mergeCell ref="B10:B14"/>
    <mergeCell ref="C10:C14"/>
    <mergeCell ref="D10:D14"/>
    <mergeCell ref="E10:E14"/>
    <mergeCell ref="B39:B43"/>
    <mergeCell ref="C39:C43"/>
    <mergeCell ref="A15:F15"/>
    <mergeCell ref="F16:F20"/>
    <mergeCell ref="A21:F21"/>
    <mergeCell ref="A16:A20"/>
    <mergeCell ref="F22:F26"/>
    <mergeCell ref="D27:D31"/>
    <mergeCell ref="B33:B37"/>
    <mergeCell ref="C33:C37"/>
    <mergeCell ref="D33:D37"/>
    <mergeCell ref="E33:E37"/>
    <mergeCell ref="F33:F37"/>
    <mergeCell ref="F27:F31"/>
    <mergeCell ref="C22:C26"/>
    <mergeCell ref="D22:D26"/>
  </mergeCells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"/>
  <sheetViews>
    <sheetView zoomScalePageLayoutView="0" workbookViewId="0" topLeftCell="A1">
      <selection activeCell="BF2" sqref="BF2"/>
    </sheetView>
  </sheetViews>
  <sheetFormatPr defaultColWidth="9.140625" defaultRowHeight="12.75"/>
  <sheetData>
    <row r="1" spans="1:256" ht="12.75">
      <c r="A1" t="e">
        <f>IF(Sheet1!1:1,"AAAAAH732AA=",0)</f>
        <v>#VALUE!</v>
      </c>
      <c r="B1" t="e">
        <f>AND(Sheet1!A1,"AAAAAH732AE=")</f>
        <v>#VALUE!</v>
      </c>
      <c r="C1" t="e">
        <f>AND(Sheet1!B1,"AAAAAH732AI=")</f>
        <v>#VALUE!</v>
      </c>
      <c r="D1" t="e">
        <f>AND(Sheet1!C1,"AAAAAH732AM=")</f>
        <v>#VALUE!</v>
      </c>
      <c r="E1" t="e">
        <f>AND(Sheet1!D1,"AAAAAH732AQ=")</f>
        <v>#VALUE!</v>
      </c>
      <c r="F1" t="e">
        <f>AND(Sheet1!E1,"AAAAAH732AU=")</f>
        <v>#VALUE!</v>
      </c>
      <c r="G1" t="e">
        <f>AND(Sheet1!F1,"AAAAAH732AY=")</f>
        <v>#VALUE!</v>
      </c>
      <c r="H1">
        <f>IF(Sheet1!2:2,"AAAAAH732Ac=",0)</f>
        <v>0</v>
      </c>
      <c r="I1" t="e">
        <f>AND(Sheet1!A2,"AAAAAH732Ag=")</f>
        <v>#VALUE!</v>
      </c>
      <c r="J1" t="e">
        <f>AND(Sheet1!B2,"AAAAAH732Ak=")</f>
        <v>#VALUE!</v>
      </c>
      <c r="K1" t="e">
        <f>AND(Sheet1!C2,"AAAAAH732Ao=")</f>
        <v>#VALUE!</v>
      </c>
      <c r="L1" t="e">
        <f>AND(Sheet1!D2,"AAAAAH732As=")</f>
        <v>#VALUE!</v>
      </c>
      <c r="M1" t="e">
        <f>AND(Sheet1!E2,"AAAAAH732Aw=")</f>
        <v>#VALUE!</v>
      </c>
      <c r="N1" t="e">
        <f>AND(Sheet1!F2,"AAAAAH732A0=")</f>
        <v>#VALUE!</v>
      </c>
      <c r="O1">
        <f>IF(Sheet1!3:3,"AAAAAH732A4=",0)</f>
        <v>0</v>
      </c>
      <c r="P1" t="e">
        <f>AND(Sheet1!A3,"AAAAAH732A8=")</f>
        <v>#VALUE!</v>
      </c>
      <c r="Q1" t="e">
        <f>AND(Sheet1!B3,"AAAAAH732BA=")</f>
        <v>#VALUE!</v>
      </c>
      <c r="R1" t="e">
        <f>AND(Sheet1!C3,"AAAAAH732BE=")</f>
        <v>#VALUE!</v>
      </c>
      <c r="S1" t="e">
        <f>AND(Sheet1!D3,"AAAAAH732BI=")</f>
        <v>#VALUE!</v>
      </c>
      <c r="T1" t="e">
        <f>AND(Sheet1!E3,"AAAAAH732BM=")</f>
        <v>#VALUE!</v>
      </c>
      <c r="U1" t="e">
        <f>AND(Sheet1!F3,"AAAAAH732BQ=")</f>
        <v>#VALUE!</v>
      </c>
      <c r="V1">
        <f>IF(Sheet1!4:4,"AAAAAH732BU=",0)</f>
        <v>0</v>
      </c>
      <c r="W1" t="e">
        <f>AND(Sheet1!A4,"AAAAAH732BY=")</f>
        <v>#VALUE!</v>
      </c>
      <c r="X1" t="e">
        <f>AND(Sheet1!B4,"AAAAAH732Bc=")</f>
        <v>#VALUE!</v>
      </c>
      <c r="Y1" t="e">
        <f>AND(Sheet1!C4,"AAAAAH732Bg=")</f>
        <v>#VALUE!</v>
      </c>
      <c r="Z1" t="e">
        <f>AND(Sheet1!D4,"AAAAAH732Bk=")</f>
        <v>#VALUE!</v>
      </c>
      <c r="AA1" t="e">
        <f>AND(Sheet1!E4,"AAAAAH732Bo=")</f>
        <v>#VALUE!</v>
      </c>
      <c r="AB1" t="e">
        <f>AND(Sheet1!F4,"AAAAAH732Bs=")</f>
        <v>#VALUE!</v>
      </c>
      <c r="AC1">
        <f>IF(Sheet1!5:5,"AAAAAH732Bw=",0)</f>
        <v>0</v>
      </c>
      <c r="AD1" t="e">
        <f>AND(Sheet1!A5,"AAAAAH732B0=")</f>
        <v>#VALUE!</v>
      </c>
      <c r="AE1" t="e">
        <f>AND(Sheet1!B5,"AAAAAH732B4=")</f>
        <v>#VALUE!</v>
      </c>
      <c r="AF1" t="e">
        <f>AND(Sheet1!C5,"AAAAAH732B8=")</f>
        <v>#VALUE!</v>
      </c>
      <c r="AG1" t="e">
        <f>AND(Sheet1!D5,"AAAAAH732CA=")</f>
        <v>#VALUE!</v>
      </c>
      <c r="AH1" t="e">
        <f>AND(Sheet1!E5,"AAAAAH732CE=")</f>
        <v>#VALUE!</v>
      </c>
      <c r="AI1" t="e">
        <f>AND(Sheet1!F5,"AAAAAH732CI=")</f>
        <v>#VALUE!</v>
      </c>
      <c r="AJ1">
        <f>IF(Sheet1!6:6,"AAAAAH732CM=",0)</f>
        <v>0</v>
      </c>
      <c r="AK1" t="e">
        <f>AND(Sheet1!A6,"AAAAAH732CQ=")</f>
        <v>#VALUE!</v>
      </c>
      <c r="AL1" t="e">
        <f>AND(Sheet1!B6,"AAAAAH732CU=")</f>
        <v>#VALUE!</v>
      </c>
      <c r="AM1" t="e">
        <f>AND(Sheet1!C6,"AAAAAH732CY=")</f>
        <v>#VALUE!</v>
      </c>
      <c r="AN1" t="e">
        <f>AND(Sheet1!D6,"AAAAAH732Cc=")</f>
        <v>#VALUE!</v>
      </c>
      <c r="AO1" t="e">
        <f>AND(Sheet1!E6,"AAAAAH732Cg=")</f>
        <v>#VALUE!</v>
      </c>
      <c r="AP1" t="e">
        <f>AND(Sheet1!F6,"AAAAAH732Ck=")</f>
        <v>#VALUE!</v>
      </c>
      <c r="AQ1">
        <f>IF(Sheet1!7:7,"AAAAAH732Co=",0)</f>
        <v>0</v>
      </c>
      <c r="AR1" t="e">
        <f>AND(Sheet1!A7,"AAAAAH732Cs=")</f>
        <v>#VALUE!</v>
      </c>
      <c r="AS1" t="e">
        <f>AND(Sheet1!B7,"AAAAAH732Cw=")</f>
        <v>#VALUE!</v>
      </c>
      <c r="AT1" t="e">
        <f>AND(Sheet1!C7,"AAAAAH732C0=")</f>
        <v>#VALUE!</v>
      </c>
      <c r="AU1" t="e">
        <f>AND(Sheet1!D7,"AAAAAH732C4=")</f>
        <v>#VALUE!</v>
      </c>
      <c r="AV1" t="e">
        <f>AND(Sheet1!E7,"AAAAAH732C8=")</f>
        <v>#VALUE!</v>
      </c>
      <c r="AW1" t="e">
        <f>AND(Sheet1!F7,"AAAAAH732DA=")</f>
        <v>#VALUE!</v>
      </c>
      <c r="AX1">
        <f>IF(Sheet1!8:8,"AAAAAH732DE=",0)</f>
        <v>0</v>
      </c>
      <c r="AY1" t="e">
        <f>AND(Sheet1!A8,"AAAAAH732DI=")</f>
        <v>#VALUE!</v>
      </c>
      <c r="AZ1" t="e">
        <f>AND(Sheet1!B8,"AAAAAH732DM=")</f>
        <v>#VALUE!</v>
      </c>
      <c r="BA1" t="e">
        <f>AND(Sheet1!C8,"AAAAAH732DQ=")</f>
        <v>#VALUE!</v>
      </c>
      <c r="BB1" t="e">
        <f>AND(Sheet1!D8,"AAAAAH732DU=")</f>
        <v>#VALUE!</v>
      </c>
      <c r="BC1" t="e">
        <f>AND(Sheet1!E8,"AAAAAH732DY=")</f>
        <v>#VALUE!</v>
      </c>
      <c r="BD1" t="e">
        <f>AND(Sheet1!F8,"AAAAAH732Dc=")</f>
        <v>#VALUE!</v>
      </c>
      <c r="BE1">
        <f>IF(Sheet1!9:9,"AAAAAH732Dg=",0)</f>
        <v>0</v>
      </c>
      <c r="BF1" t="e">
        <f>AND(Sheet1!A9,"AAAAAH732Dk=")</f>
        <v>#VALUE!</v>
      </c>
      <c r="BG1" t="e">
        <f>AND(Sheet1!B9,"AAAAAH732Do=")</f>
        <v>#VALUE!</v>
      </c>
      <c r="BH1" t="e">
        <f>AND(Sheet1!C9,"AAAAAH732Ds=")</f>
        <v>#VALUE!</v>
      </c>
      <c r="BI1" t="e">
        <f>AND(Sheet1!D9,"AAAAAH732Dw=")</f>
        <v>#VALUE!</v>
      </c>
      <c r="BJ1" t="e">
        <f>AND(Sheet1!E9,"AAAAAH732D0=")</f>
        <v>#VALUE!</v>
      </c>
      <c r="BK1" t="e">
        <f>AND(Sheet1!F9,"AAAAAH732D4=")</f>
        <v>#VALUE!</v>
      </c>
      <c r="BL1">
        <f>IF(Sheet1!10:10,"AAAAAH732D8=",0)</f>
        <v>0</v>
      </c>
      <c r="BM1" t="e">
        <f>AND(Sheet1!A10,"AAAAAH732EA=")</f>
        <v>#VALUE!</v>
      </c>
      <c r="BN1" t="e">
        <f>AND(Sheet1!B10,"AAAAAH732EE=")</f>
        <v>#VALUE!</v>
      </c>
      <c r="BO1" t="e">
        <f>AND(Sheet1!C10,"AAAAAH732EI=")</f>
        <v>#VALUE!</v>
      </c>
      <c r="BP1" t="e">
        <f>AND(Sheet1!D10,"AAAAAH732EM=")</f>
        <v>#VALUE!</v>
      </c>
      <c r="BQ1" t="e">
        <f>AND(Sheet1!E10,"AAAAAH732EQ=")</f>
        <v>#VALUE!</v>
      </c>
      <c r="BR1" t="e">
        <f>AND(Sheet1!F10,"AAAAAH732EU=")</f>
        <v>#VALUE!</v>
      </c>
      <c r="BS1">
        <f>IF(Sheet1!11:11,"AAAAAH732EY=",0)</f>
        <v>0</v>
      </c>
      <c r="BT1" t="e">
        <f>AND(Sheet1!A11,"AAAAAH732Ec=")</f>
        <v>#VALUE!</v>
      </c>
      <c r="BU1" t="e">
        <f>AND(Sheet1!B11,"AAAAAH732Eg=")</f>
        <v>#VALUE!</v>
      </c>
      <c r="BV1" t="e">
        <f>AND(Sheet1!C11,"AAAAAH732Ek=")</f>
        <v>#VALUE!</v>
      </c>
      <c r="BW1" t="e">
        <f>AND(Sheet1!D11,"AAAAAH732Eo=")</f>
        <v>#VALUE!</v>
      </c>
      <c r="BX1" t="e">
        <f>AND(Sheet1!E11,"AAAAAH732Es=")</f>
        <v>#VALUE!</v>
      </c>
      <c r="BY1" t="e">
        <f>AND(Sheet1!F11,"AAAAAH732Ew=")</f>
        <v>#VALUE!</v>
      </c>
      <c r="BZ1">
        <f>IF(Sheet1!12:12,"AAAAAH732E0=",0)</f>
        <v>0</v>
      </c>
      <c r="CA1" t="e">
        <f>AND(Sheet1!A12,"AAAAAH732E4=")</f>
        <v>#VALUE!</v>
      </c>
      <c r="CB1" t="e">
        <f>AND(Sheet1!B12,"AAAAAH732E8=")</f>
        <v>#VALUE!</v>
      </c>
      <c r="CC1" t="e">
        <f>AND(Sheet1!C12,"AAAAAH732FA=")</f>
        <v>#VALUE!</v>
      </c>
      <c r="CD1" t="e">
        <f>AND(Sheet1!D12,"AAAAAH732FE=")</f>
        <v>#VALUE!</v>
      </c>
      <c r="CE1" t="e">
        <f>AND(Sheet1!E12,"AAAAAH732FI=")</f>
        <v>#VALUE!</v>
      </c>
      <c r="CF1" t="e">
        <f>AND(Sheet1!F12,"AAAAAH732FM=")</f>
        <v>#VALUE!</v>
      </c>
      <c r="CG1">
        <f>IF(Sheet1!13:13,"AAAAAH732FQ=",0)</f>
        <v>0</v>
      </c>
      <c r="CH1" t="e">
        <f>AND(Sheet1!A13,"AAAAAH732FU=")</f>
        <v>#VALUE!</v>
      </c>
      <c r="CI1" t="e">
        <f>AND(Sheet1!B13,"AAAAAH732FY=")</f>
        <v>#VALUE!</v>
      </c>
      <c r="CJ1" t="e">
        <f>AND(Sheet1!C13,"AAAAAH732Fc=")</f>
        <v>#VALUE!</v>
      </c>
      <c r="CK1" t="e">
        <f>AND(Sheet1!D13,"AAAAAH732Fg=")</f>
        <v>#VALUE!</v>
      </c>
      <c r="CL1" t="e">
        <f>AND(Sheet1!E13,"AAAAAH732Fk=")</f>
        <v>#VALUE!</v>
      </c>
      <c r="CM1" t="e">
        <f>AND(Sheet1!F13,"AAAAAH732Fo=")</f>
        <v>#VALUE!</v>
      </c>
      <c r="CN1">
        <f>IF(Sheet1!14:14,"AAAAAH732Fs=",0)</f>
        <v>0</v>
      </c>
      <c r="CO1" t="e">
        <f>AND(Sheet1!A14,"AAAAAH732Fw=")</f>
        <v>#VALUE!</v>
      </c>
      <c r="CP1" t="e">
        <f>AND(Sheet1!B14,"AAAAAH732F0=")</f>
        <v>#VALUE!</v>
      </c>
      <c r="CQ1" t="e">
        <f>AND(Sheet1!C14,"AAAAAH732F4=")</f>
        <v>#VALUE!</v>
      </c>
      <c r="CR1" t="e">
        <f>AND(Sheet1!D14,"AAAAAH732F8=")</f>
        <v>#VALUE!</v>
      </c>
      <c r="CS1" t="e">
        <f>AND(Sheet1!E14,"AAAAAH732GA=")</f>
        <v>#VALUE!</v>
      </c>
      <c r="CT1" t="e">
        <f>AND(Sheet1!F14,"AAAAAH732GE=")</f>
        <v>#VALUE!</v>
      </c>
      <c r="CU1">
        <f>IF(Sheet1!15:15,"AAAAAH732GI=",0)</f>
        <v>0</v>
      </c>
      <c r="CV1" t="e">
        <f>AND(Sheet1!A15,"AAAAAH732GM=")</f>
        <v>#VALUE!</v>
      </c>
      <c r="CW1" t="e">
        <f>AND(Sheet1!B15,"AAAAAH732GQ=")</f>
        <v>#VALUE!</v>
      </c>
      <c r="CX1" t="e">
        <f>AND(Sheet1!C15,"AAAAAH732GU=")</f>
        <v>#VALUE!</v>
      </c>
      <c r="CY1" t="e">
        <f>AND(Sheet1!D15,"AAAAAH732GY=")</f>
        <v>#VALUE!</v>
      </c>
      <c r="CZ1" t="e">
        <f>AND(Sheet1!E15,"AAAAAH732Gc=")</f>
        <v>#VALUE!</v>
      </c>
      <c r="DA1" t="e">
        <f>AND(Sheet1!F15,"AAAAAH732Gg=")</f>
        <v>#VALUE!</v>
      </c>
      <c r="DB1">
        <f>IF(Sheet1!16:16,"AAAAAH732Gk=",0)</f>
        <v>0</v>
      </c>
      <c r="DC1" t="e">
        <f>AND(Sheet1!A16,"AAAAAH732Go=")</f>
        <v>#VALUE!</v>
      </c>
      <c r="DD1" t="e">
        <f>AND(Sheet1!B16,"AAAAAH732Gs=")</f>
        <v>#VALUE!</v>
      </c>
      <c r="DE1" t="e">
        <f>AND(Sheet1!C16,"AAAAAH732Gw=")</f>
        <v>#VALUE!</v>
      </c>
      <c r="DF1" t="e">
        <f>AND(Sheet1!D16,"AAAAAH732G0=")</f>
        <v>#VALUE!</v>
      </c>
      <c r="DG1" t="e">
        <f>AND(Sheet1!E16,"AAAAAH732G4=")</f>
        <v>#VALUE!</v>
      </c>
      <c r="DH1" t="e">
        <f>AND(Sheet1!F16,"AAAAAH732G8=")</f>
        <v>#VALUE!</v>
      </c>
      <c r="DI1">
        <f>IF(Sheet1!17:17,"AAAAAH732HA=",0)</f>
        <v>0</v>
      </c>
      <c r="DJ1" t="e">
        <f>AND(Sheet1!A17,"AAAAAH732HE=")</f>
        <v>#VALUE!</v>
      </c>
      <c r="DK1" t="e">
        <f>AND(Sheet1!B17,"AAAAAH732HI=")</f>
        <v>#VALUE!</v>
      </c>
      <c r="DL1" t="e">
        <f>AND(Sheet1!C17,"AAAAAH732HM=")</f>
        <v>#VALUE!</v>
      </c>
      <c r="DM1" t="e">
        <f>AND(Sheet1!D17,"AAAAAH732HQ=")</f>
        <v>#VALUE!</v>
      </c>
      <c r="DN1" t="e">
        <f>AND(Sheet1!E17,"AAAAAH732HU=")</f>
        <v>#VALUE!</v>
      </c>
      <c r="DO1" t="e">
        <f>AND(Sheet1!F17,"AAAAAH732HY=")</f>
        <v>#VALUE!</v>
      </c>
      <c r="DP1">
        <f>IF(Sheet1!18:18,"AAAAAH732Hc=",0)</f>
        <v>0</v>
      </c>
      <c r="DQ1" t="e">
        <f>AND(Sheet1!A18,"AAAAAH732Hg=")</f>
        <v>#VALUE!</v>
      </c>
      <c r="DR1" t="e">
        <f>AND(Sheet1!B18,"AAAAAH732Hk=")</f>
        <v>#VALUE!</v>
      </c>
      <c r="DS1" t="e">
        <f>AND(Sheet1!C18,"AAAAAH732Ho=")</f>
        <v>#VALUE!</v>
      </c>
      <c r="DT1" t="e">
        <f>AND(Sheet1!D18,"AAAAAH732Hs=")</f>
        <v>#VALUE!</v>
      </c>
      <c r="DU1" t="e">
        <f>AND(Sheet1!E18,"AAAAAH732Hw=")</f>
        <v>#VALUE!</v>
      </c>
      <c r="DV1" t="e">
        <f>AND(Sheet1!F18,"AAAAAH732H0=")</f>
        <v>#VALUE!</v>
      </c>
      <c r="DW1">
        <f>IF(Sheet1!19:19,"AAAAAH732H4=",0)</f>
        <v>0</v>
      </c>
      <c r="DX1" t="e">
        <f>AND(Sheet1!A19,"AAAAAH732H8=")</f>
        <v>#VALUE!</v>
      </c>
      <c r="DY1" t="e">
        <f>AND(Sheet1!B19,"AAAAAH732IA=")</f>
        <v>#VALUE!</v>
      </c>
      <c r="DZ1" t="e">
        <f>AND(Sheet1!C19,"AAAAAH732IE=")</f>
        <v>#VALUE!</v>
      </c>
      <c r="EA1" t="e">
        <f>AND(Sheet1!D19,"AAAAAH732II=")</f>
        <v>#VALUE!</v>
      </c>
      <c r="EB1" t="e">
        <f>AND(Sheet1!E19,"AAAAAH732IM=")</f>
        <v>#VALUE!</v>
      </c>
      <c r="EC1" t="e">
        <f>AND(Sheet1!F19,"AAAAAH732IQ=")</f>
        <v>#VALUE!</v>
      </c>
      <c r="ED1">
        <f>IF(Sheet1!20:20,"AAAAAH732IU=",0)</f>
        <v>0</v>
      </c>
      <c r="EE1" t="e">
        <f>AND(Sheet1!A20,"AAAAAH732IY=")</f>
        <v>#VALUE!</v>
      </c>
      <c r="EF1" t="e">
        <f>AND(Sheet1!B20,"AAAAAH732Ic=")</f>
        <v>#VALUE!</v>
      </c>
      <c r="EG1" t="e">
        <f>AND(Sheet1!C20,"AAAAAH732Ig=")</f>
        <v>#VALUE!</v>
      </c>
      <c r="EH1" t="e">
        <f>AND(Sheet1!D20,"AAAAAH732Ik=")</f>
        <v>#VALUE!</v>
      </c>
      <c r="EI1" t="e">
        <f>AND(Sheet1!E20,"AAAAAH732Io=")</f>
        <v>#VALUE!</v>
      </c>
      <c r="EJ1" t="e">
        <f>AND(Sheet1!F20,"AAAAAH732Is=")</f>
        <v>#VALUE!</v>
      </c>
      <c r="EK1">
        <f>IF(Sheet1!21:21,"AAAAAH732Iw=",0)</f>
        <v>0</v>
      </c>
      <c r="EL1" t="e">
        <f>AND(Sheet1!A21,"AAAAAH732I0=")</f>
        <v>#VALUE!</v>
      </c>
      <c r="EM1" t="e">
        <f>AND(Sheet1!B21,"AAAAAH732I4=")</f>
        <v>#VALUE!</v>
      </c>
      <c r="EN1" t="e">
        <f>AND(Sheet1!C21,"AAAAAH732I8=")</f>
        <v>#VALUE!</v>
      </c>
      <c r="EO1" t="e">
        <f>AND(Sheet1!D21,"AAAAAH732JA=")</f>
        <v>#VALUE!</v>
      </c>
      <c r="EP1" t="e">
        <f>AND(Sheet1!E21,"AAAAAH732JE=")</f>
        <v>#VALUE!</v>
      </c>
      <c r="EQ1" t="e">
        <f>AND(Sheet1!F21,"AAAAAH732JI=")</f>
        <v>#VALUE!</v>
      </c>
      <c r="ER1">
        <f>IF(Sheet1!22:22,"AAAAAH732JM=",0)</f>
        <v>0</v>
      </c>
      <c r="ES1" t="e">
        <f>AND(Sheet1!A22,"AAAAAH732JQ=")</f>
        <v>#VALUE!</v>
      </c>
      <c r="ET1" t="e">
        <f>AND(Sheet1!B22,"AAAAAH732JU=")</f>
        <v>#VALUE!</v>
      </c>
      <c r="EU1" t="e">
        <f>AND(Sheet1!C22,"AAAAAH732JY=")</f>
        <v>#VALUE!</v>
      </c>
      <c r="EV1" t="e">
        <f>AND(Sheet1!D22,"AAAAAH732Jc=")</f>
        <v>#VALUE!</v>
      </c>
      <c r="EW1" t="e">
        <f>AND(Sheet1!E22,"AAAAAH732Jg=")</f>
        <v>#VALUE!</v>
      </c>
      <c r="EX1" t="e">
        <f>AND(Sheet1!F22,"AAAAAH732Jk=")</f>
        <v>#VALUE!</v>
      </c>
      <c r="EY1">
        <f>IF(Sheet1!23:23,"AAAAAH732Jo=",0)</f>
        <v>0</v>
      </c>
      <c r="EZ1" t="e">
        <f>AND(Sheet1!A23,"AAAAAH732Js=")</f>
        <v>#VALUE!</v>
      </c>
      <c r="FA1" t="e">
        <f>AND(Sheet1!B23,"AAAAAH732Jw=")</f>
        <v>#VALUE!</v>
      </c>
      <c r="FB1" t="e">
        <f>AND(Sheet1!C23,"AAAAAH732J0=")</f>
        <v>#VALUE!</v>
      </c>
      <c r="FC1" t="e">
        <f>AND(Sheet1!D23,"AAAAAH732J4=")</f>
        <v>#VALUE!</v>
      </c>
      <c r="FD1" t="e">
        <f>AND(Sheet1!E23,"AAAAAH732J8=")</f>
        <v>#VALUE!</v>
      </c>
      <c r="FE1" t="e">
        <f>AND(Sheet1!F23,"AAAAAH732KA=")</f>
        <v>#VALUE!</v>
      </c>
      <c r="FF1">
        <f>IF(Sheet1!24:24,"AAAAAH732KE=",0)</f>
        <v>0</v>
      </c>
      <c r="FG1" t="e">
        <f>AND(Sheet1!A24,"AAAAAH732KI=")</f>
        <v>#VALUE!</v>
      </c>
      <c r="FH1" t="e">
        <f>AND(Sheet1!B24,"AAAAAH732KM=")</f>
        <v>#VALUE!</v>
      </c>
      <c r="FI1" t="e">
        <f>AND(Sheet1!C24,"AAAAAH732KQ=")</f>
        <v>#VALUE!</v>
      </c>
      <c r="FJ1" t="e">
        <f>AND(Sheet1!D24,"AAAAAH732KU=")</f>
        <v>#VALUE!</v>
      </c>
      <c r="FK1" t="e">
        <f>AND(Sheet1!E24,"AAAAAH732KY=")</f>
        <v>#VALUE!</v>
      </c>
      <c r="FL1" t="e">
        <f>AND(Sheet1!F24,"AAAAAH732Kc=")</f>
        <v>#VALUE!</v>
      </c>
      <c r="FM1">
        <f>IF(Sheet1!25:25,"AAAAAH732Kg=",0)</f>
        <v>0</v>
      </c>
      <c r="FN1" t="e">
        <f>AND(Sheet1!A25,"AAAAAH732Kk=")</f>
        <v>#VALUE!</v>
      </c>
      <c r="FO1" t="e">
        <f>AND(Sheet1!B25,"AAAAAH732Ko=")</f>
        <v>#VALUE!</v>
      </c>
      <c r="FP1" t="e">
        <f>AND(Sheet1!C25,"AAAAAH732Ks=")</f>
        <v>#VALUE!</v>
      </c>
      <c r="FQ1" t="e">
        <f>AND(Sheet1!D25,"AAAAAH732Kw=")</f>
        <v>#VALUE!</v>
      </c>
      <c r="FR1" t="e">
        <f>AND(Sheet1!E25,"AAAAAH732K0=")</f>
        <v>#VALUE!</v>
      </c>
      <c r="FS1" t="e">
        <f>AND(Sheet1!F25,"AAAAAH732K4=")</f>
        <v>#VALUE!</v>
      </c>
      <c r="FT1">
        <f>IF(Sheet1!26:26,"AAAAAH732K8=",0)</f>
        <v>0</v>
      </c>
      <c r="FU1" t="e">
        <f>AND(Sheet1!A26,"AAAAAH732LA=")</f>
        <v>#VALUE!</v>
      </c>
      <c r="FV1" t="e">
        <f>AND(Sheet1!B26,"AAAAAH732LE=")</f>
        <v>#VALUE!</v>
      </c>
      <c r="FW1" t="e">
        <f>AND(Sheet1!C26,"AAAAAH732LI=")</f>
        <v>#VALUE!</v>
      </c>
      <c r="FX1" t="e">
        <f>AND(Sheet1!D26,"AAAAAH732LM=")</f>
        <v>#VALUE!</v>
      </c>
      <c r="FY1" t="e">
        <f>AND(Sheet1!E26,"AAAAAH732LQ=")</f>
        <v>#VALUE!</v>
      </c>
      <c r="FZ1" t="e">
        <f>AND(Sheet1!F26,"AAAAAH732LU=")</f>
        <v>#VALUE!</v>
      </c>
      <c r="GA1">
        <f>IF(Sheet1!27:27,"AAAAAH732LY=",0)</f>
        <v>0</v>
      </c>
      <c r="GB1" t="e">
        <f>AND(Sheet1!A27,"AAAAAH732Lc=")</f>
        <v>#VALUE!</v>
      </c>
      <c r="GC1" t="e">
        <f>AND(Sheet1!B27,"AAAAAH732Lg=")</f>
        <v>#VALUE!</v>
      </c>
      <c r="GD1" t="e">
        <f>AND(Sheet1!C27,"AAAAAH732Lk=")</f>
        <v>#VALUE!</v>
      </c>
      <c r="GE1" t="e">
        <f>AND(Sheet1!D27,"AAAAAH732Lo=")</f>
        <v>#VALUE!</v>
      </c>
      <c r="GF1" t="e">
        <f>AND(Sheet1!E27,"AAAAAH732Ls=")</f>
        <v>#VALUE!</v>
      </c>
      <c r="GG1" t="e">
        <f>AND(Sheet1!F27,"AAAAAH732Lw=")</f>
        <v>#VALUE!</v>
      </c>
      <c r="GH1">
        <f>IF(Sheet1!28:28,"AAAAAH732L0=",0)</f>
        <v>0</v>
      </c>
      <c r="GI1" t="e">
        <f>AND(Sheet1!A28,"AAAAAH732L4=")</f>
        <v>#VALUE!</v>
      </c>
      <c r="GJ1" t="e">
        <f>AND(Sheet1!B28,"AAAAAH732L8=")</f>
        <v>#VALUE!</v>
      </c>
      <c r="GK1" t="e">
        <f>AND(Sheet1!C28,"AAAAAH732MA=")</f>
        <v>#VALUE!</v>
      </c>
      <c r="GL1" t="e">
        <f>AND(Sheet1!D28,"AAAAAH732ME=")</f>
        <v>#VALUE!</v>
      </c>
      <c r="GM1" t="e">
        <f>AND(Sheet1!E28,"AAAAAH732MI=")</f>
        <v>#VALUE!</v>
      </c>
      <c r="GN1" t="e">
        <f>AND(Sheet1!F28,"AAAAAH732MM=")</f>
        <v>#VALUE!</v>
      </c>
      <c r="GO1">
        <f>IF(Sheet1!29:29,"AAAAAH732MQ=",0)</f>
        <v>0</v>
      </c>
      <c r="GP1" t="e">
        <f>AND(Sheet1!A29,"AAAAAH732MU=")</f>
        <v>#VALUE!</v>
      </c>
      <c r="GQ1" t="e">
        <f>AND(Sheet1!B29,"AAAAAH732MY=")</f>
        <v>#VALUE!</v>
      </c>
      <c r="GR1" t="e">
        <f>AND(Sheet1!C29,"AAAAAH732Mc=")</f>
        <v>#VALUE!</v>
      </c>
      <c r="GS1" t="e">
        <f>AND(Sheet1!D29,"AAAAAH732Mg=")</f>
        <v>#VALUE!</v>
      </c>
      <c r="GT1" t="e">
        <f>AND(Sheet1!E29,"AAAAAH732Mk=")</f>
        <v>#VALUE!</v>
      </c>
      <c r="GU1" t="e">
        <f>AND(Sheet1!F29,"AAAAAH732Mo=")</f>
        <v>#VALUE!</v>
      </c>
      <c r="GV1">
        <f>IF(Sheet1!30:30,"AAAAAH732Ms=",0)</f>
        <v>0</v>
      </c>
      <c r="GW1" t="e">
        <f>AND(Sheet1!A30,"AAAAAH732Mw=")</f>
        <v>#VALUE!</v>
      </c>
      <c r="GX1" t="e">
        <f>AND(Sheet1!B30,"AAAAAH732M0=")</f>
        <v>#VALUE!</v>
      </c>
      <c r="GY1" t="e">
        <f>AND(Sheet1!C30,"AAAAAH732M4=")</f>
        <v>#VALUE!</v>
      </c>
      <c r="GZ1" t="e">
        <f>AND(Sheet1!D30,"AAAAAH732M8=")</f>
        <v>#VALUE!</v>
      </c>
      <c r="HA1" t="e">
        <f>AND(Sheet1!E30,"AAAAAH732NA=")</f>
        <v>#VALUE!</v>
      </c>
      <c r="HB1" t="e">
        <f>AND(Sheet1!F30,"AAAAAH732NE=")</f>
        <v>#VALUE!</v>
      </c>
      <c r="HC1">
        <f>IF(Sheet1!31:31,"AAAAAH732NI=",0)</f>
        <v>0</v>
      </c>
      <c r="HD1" t="e">
        <f>AND(Sheet1!A31,"AAAAAH732NM=")</f>
        <v>#VALUE!</v>
      </c>
      <c r="HE1" t="e">
        <f>AND(Sheet1!B31,"AAAAAH732NQ=")</f>
        <v>#VALUE!</v>
      </c>
      <c r="HF1" t="e">
        <f>AND(Sheet1!C31,"AAAAAH732NU=")</f>
        <v>#VALUE!</v>
      </c>
      <c r="HG1" t="e">
        <f>AND(Sheet1!D31,"AAAAAH732NY=")</f>
        <v>#VALUE!</v>
      </c>
      <c r="HH1" t="e">
        <f>AND(Sheet1!E31,"AAAAAH732Nc=")</f>
        <v>#VALUE!</v>
      </c>
      <c r="HI1" t="e">
        <f>AND(Sheet1!F31,"AAAAAH732Ng=")</f>
        <v>#VALUE!</v>
      </c>
      <c r="HJ1">
        <f>IF(Sheet1!32:32,"AAAAAH732Nk=",0)</f>
        <v>0</v>
      </c>
      <c r="HK1" t="e">
        <f>AND(Sheet1!A32,"AAAAAH732No=")</f>
        <v>#VALUE!</v>
      </c>
      <c r="HL1" t="e">
        <f>AND(Sheet1!B32,"AAAAAH732Ns=")</f>
        <v>#VALUE!</v>
      </c>
      <c r="HM1" t="e">
        <f>AND(Sheet1!C32,"AAAAAH732Nw=")</f>
        <v>#VALUE!</v>
      </c>
      <c r="HN1" t="e">
        <f>AND(Sheet1!D32,"AAAAAH732N0=")</f>
        <v>#VALUE!</v>
      </c>
      <c r="HO1" t="e">
        <f>AND(Sheet1!E32,"AAAAAH732N4=")</f>
        <v>#VALUE!</v>
      </c>
      <c r="HP1" t="e">
        <f>AND(Sheet1!F32,"AAAAAH732N8=")</f>
        <v>#VALUE!</v>
      </c>
      <c r="HQ1">
        <f>IF(Sheet1!33:33,"AAAAAH732OA=",0)</f>
        <v>0</v>
      </c>
      <c r="HR1" t="e">
        <f>AND(Sheet1!A33,"AAAAAH732OE=")</f>
        <v>#VALUE!</v>
      </c>
      <c r="HS1" t="e">
        <f>AND(Sheet1!B33,"AAAAAH732OI=")</f>
        <v>#VALUE!</v>
      </c>
      <c r="HT1" t="e">
        <f>AND(Sheet1!C33,"AAAAAH732OM=")</f>
        <v>#VALUE!</v>
      </c>
      <c r="HU1" t="e">
        <f>AND(Sheet1!D33,"AAAAAH732OQ=")</f>
        <v>#VALUE!</v>
      </c>
      <c r="HV1" t="e">
        <f>AND(Sheet1!E33,"AAAAAH732OU=")</f>
        <v>#VALUE!</v>
      </c>
      <c r="HW1" t="e">
        <f>AND(Sheet1!F33,"AAAAAH732OY=")</f>
        <v>#VALUE!</v>
      </c>
      <c r="HX1">
        <f>IF(Sheet1!34:34,"AAAAAH732Oc=",0)</f>
        <v>0</v>
      </c>
      <c r="HY1" t="e">
        <f>AND(Sheet1!A34,"AAAAAH732Og=")</f>
        <v>#VALUE!</v>
      </c>
      <c r="HZ1" t="e">
        <f>AND(Sheet1!B34,"AAAAAH732Ok=")</f>
        <v>#VALUE!</v>
      </c>
      <c r="IA1" t="e">
        <f>AND(Sheet1!C34,"AAAAAH732Oo=")</f>
        <v>#VALUE!</v>
      </c>
      <c r="IB1" t="e">
        <f>AND(Sheet1!D34,"AAAAAH732Os=")</f>
        <v>#VALUE!</v>
      </c>
      <c r="IC1" t="e">
        <f>AND(Sheet1!E34,"AAAAAH732Ow=")</f>
        <v>#VALUE!</v>
      </c>
      <c r="ID1" t="e">
        <f>AND(Sheet1!F34,"AAAAAH732O0=")</f>
        <v>#VALUE!</v>
      </c>
      <c r="IE1">
        <f>IF(Sheet1!35:35,"AAAAAH732O4=",0)</f>
        <v>0</v>
      </c>
      <c r="IF1" t="e">
        <f>AND(Sheet1!A35,"AAAAAH732O8=")</f>
        <v>#VALUE!</v>
      </c>
      <c r="IG1" t="e">
        <f>AND(Sheet1!B35,"AAAAAH732PA=")</f>
        <v>#VALUE!</v>
      </c>
      <c r="IH1" t="e">
        <f>AND(Sheet1!C35,"AAAAAH732PE=")</f>
        <v>#VALUE!</v>
      </c>
      <c r="II1" t="e">
        <f>AND(Sheet1!D35,"AAAAAH732PI=")</f>
        <v>#VALUE!</v>
      </c>
      <c r="IJ1" t="e">
        <f>AND(Sheet1!E35,"AAAAAH732PM=")</f>
        <v>#VALUE!</v>
      </c>
      <c r="IK1" t="e">
        <f>AND(Sheet1!F35,"AAAAAH732PQ=")</f>
        <v>#VALUE!</v>
      </c>
      <c r="IL1">
        <f>IF(Sheet1!36:36,"AAAAAH732PU=",0)</f>
        <v>0</v>
      </c>
      <c r="IM1" t="e">
        <f>AND(Sheet1!A36,"AAAAAH732PY=")</f>
        <v>#VALUE!</v>
      </c>
      <c r="IN1" t="e">
        <f>AND(Sheet1!B36,"AAAAAH732Pc=")</f>
        <v>#VALUE!</v>
      </c>
      <c r="IO1" t="e">
        <f>AND(Sheet1!C36,"AAAAAH732Pg=")</f>
        <v>#VALUE!</v>
      </c>
      <c r="IP1" t="e">
        <f>AND(Sheet1!D36,"AAAAAH732Pk=")</f>
        <v>#VALUE!</v>
      </c>
      <c r="IQ1" t="e">
        <f>AND(Sheet1!E36,"AAAAAH732Po=")</f>
        <v>#VALUE!</v>
      </c>
      <c r="IR1" t="e">
        <f>AND(Sheet1!F36,"AAAAAH732Ps=")</f>
        <v>#VALUE!</v>
      </c>
      <c r="IS1">
        <f>IF(Sheet1!37:37,"AAAAAH732Pw=",0)</f>
        <v>0</v>
      </c>
      <c r="IT1" t="e">
        <f>AND(Sheet1!A37,"AAAAAH732P0=")</f>
        <v>#VALUE!</v>
      </c>
      <c r="IU1" t="e">
        <f>AND(Sheet1!B37,"AAAAAH732P4=")</f>
        <v>#VALUE!</v>
      </c>
      <c r="IV1" t="e">
        <f>AND(Sheet1!C37,"AAAAAH732P8=")</f>
        <v>#VALUE!</v>
      </c>
    </row>
    <row r="2" spans="1:58" ht="12.75">
      <c r="A2" t="e">
        <f>AND(Sheet1!D37,"AAAAADe/+wA=")</f>
        <v>#VALUE!</v>
      </c>
      <c r="B2" t="e">
        <f>AND(Sheet1!E37,"AAAAADe/+wE=")</f>
        <v>#VALUE!</v>
      </c>
      <c r="C2" t="e">
        <f>AND(Sheet1!F37,"AAAAADe/+wI=")</f>
        <v>#VALUE!</v>
      </c>
      <c r="D2">
        <f>IF(Sheet1!38:38,"AAAAADe/+wM=",0)</f>
        <v>0</v>
      </c>
      <c r="E2" t="e">
        <f>AND(Sheet1!A38,"AAAAADe/+wQ=")</f>
        <v>#VALUE!</v>
      </c>
      <c r="F2" t="e">
        <f>AND(Sheet1!B38,"AAAAADe/+wU=")</f>
        <v>#VALUE!</v>
      </c>
      <c r="G2" t="e">
        <f>AND(Sheet1!C38,"AAAAADe/+wY=")</f>
        <v>#VALUE!</v>
      </c>
      <c r="H2" t="e">
        <f>AND(Sheet1!D38,"AAAAADe/+wc=")</f>
        <v>#VALUE!</v>
      </c>
      <c r="I2" t="e">
        <f>AND(Sheet1!E38,"AAAAADe/+wg=")</f>
        <v>#VALUE!</v>
      </c>
      <c r="J2" t="e">
        <f>AND(Sheet1!F38,"AAAAADe/+wk=")</f>
        <v>#VALUE!</v>
      </c>
      <c r="K2">
        <f>IF(Sheet1!39:39,"AAAAADe/+wo=",0)</f>
        <v>0</v>
      </c>
      <c r="L2" t="e">
        <f>AND(Sheet1!A39,"AAAAADe/+ws=")</f>
        <v>#VALUE!</v>
      </c>
      <c r="M2" t="e">
        <f>AND(Sheet1!B39,"AAAAADe/+ww=")</f>
        <v>#VALUE!</v>
      </c>
      <c r="N2" t="e">
        <f>AND(Sheet1!C39,"AAAAADe/+w0=")</f>
        <v>#VALUE!</v>
      </c>
      <c r="O2" t="e">
        <f>AND(Sheet1!D39,"AAAAADe/+w4=")</f>
        <v>#VALUE!</v>
      </c>
      <c r="P2" t="e">
        <f>AND(Sheet1!E39,"AAAAADe/+w8=")</f>
        <v>#VALUE!</v>
      </c>
      <c r="Q2" t="e">
        <f>AND(Sheet1!F39,"AAAAADe/+xA=")</f>
        <v>#VALUE!</v>
      </c>
      <c r="R2">
        <f>IF(Sheet1!40:40,"AAAAADe/+xE=",0)</f>
        <v>0</v>
      </c>
      <c r="S2" t="e">
        <f>AND(Sheet1!A40,"AAAAADe/+xI=")</f>
        <v>#VALUE!</v>
      </c>
      <c r="T2" t="e">
        <f>AND(Sheet1!B40,"AAAAADe/+xM=")</f>
        <v>#VALUE!</v>
      </c>
      <c r="U2" t="e">
        <f>AND(Sheet1!C40,"AAAAADe/+xQ=")</f>
        <v>#VALUE!</v>
      </c>
      <c r="V2" t="e">
        <f>AND(Sheet1!D40,"AAAAADe/+xU=")</f>
        <v>#VALUE!</v>
      </c>
      <c r="W2" t="e">
        <f>AND(Sheet1!E40,"AAAAADe/+xY=")</f>
        <v>#VALUE!</v>
      </c>
      <c r="X2" t="e">
        <f>AND(Sheet1!F40,"AAAAADe/+xc=")</f>
        <v>#VALUE!</v>
      </c>
      <c r="Y2">
        <f>IF(Sheet1!41:41,"AAAAADe/+xg=",0)</f>
        <v>0</v>
      </c>
      <c r="Z2" t="e">
        <f>AND(Sheet1!A41,"AAAAADe/+xk=")</f>
        <v>#VALUE!</v>
      </c>
      <c r="AA2" t="e">
        <f>AND(Sheet1!B41,"AAAAADe/+xo=")</f>
        <v>#VALUE!</v>
      </c>
      <c r="AB2" t="e">
        <f>AND(Sheet1!C41,"AAAAADe/+xs=")</f>
        <v>#VALUE!</v>
      </c>
      <c r="AC2" t="e">
        <f>AND(Sheet1!D41,"AAAAADe/+xw=")</f>
        <v>#VALUE!</v>
      </c>
      <c r="AD2" t="e">
        <f>AND(Sheet1!E41,"AAAAADe/+x0=")</f>
        <v>#VALUE!</v>
      </c>
      <c r="AE2" t="e">
        <f>AND(Sheet1!F41,"AAAAADe/+x4=")</f>
        <v>#VALUE!</v>
      </c>
      <c r="AF2">
        <f>IF(Sheet1!42:42,"AAAAADe/+x8=",0)</f>
        <v>0</v>
      </c>
      <c r="AG2" t="e">
        <f>AND(Sheet1!A42,"AAAAADe/+yA=")</f>
        <v>#VALUE!</v>
      </c>
      <c r="AH2" t="e">
        <f>AND(Sheet1!B42,"AAAAADe/+yE=")</f>
        <v>#VALUE!</v>
      </c>
      <c r="AI2" t="e">
        <f>AND(Sheet1!C42,"AAAAADe/+yI=")</f>
        <v>#VALUE!</v>
      </c>
      <c r="AJ2" t="e">
        <f>AND(Sheet1!D42,"AAAAADe/+yM=")</f>
        <v>#VALUE!</v>
      </c>
      <c r="AK2" t="e">
        <f>AND(Sheet1!E42,"AAAAADe/+yQ=")</f>
        <v>#VALUE!</v>
      </c>
      <c r="AL2" t="e">
        <f>AND(Sheet1!F42,"AAAAADe/+yU=")</f>
        <v>#VALUE!</v>
      </c>
      <c r="AM2">
        <f>IF(Sheet1!43:43,"AAAAADe/+yY=",0)</f>
        <v>0</v>
      </c>
      <c r="AN2" t="e">
        <f>AND(Sheet1!A43,"AAAAADe/+yc=")</f>
        <v>#VALUE!</v>
      </c>
      <c r="AO2" t="e">
        <f>AND(Sheet1!B43,"AAAAADe/+yg=")</f>
        <v>#VALUE!</v>
      </c>
      <c r="AP2" t="e">
        <f>AND(Sheet1!C43,"AAAAADe/+yk=")</f>
        <v>#VALUE!</v>
      </c>
      <c r="AQ2" t="e">
        <f>AND(Sheet1!D43,"AAAAADe/+yo=")</f>
        <v>#VALUE!</v>
      </c>
      <c r="AR2" t="e">
        <f>AND(Sheet1!E43,"AAAAADe/+ys=")</f>
        <v>#VALUE!</v>
      </c>
      <c r="AS2" t="e">
        <f>AND(Sheet1!F43,"AAAAADe/+yw=")</f>
        <v>#VALUE!</v>
      </c>
      <c r="AT2" t="e">
        <f>IF(Sheet1!A:A,"AAAAADe/+y0=",0)</f>
        <v>#VALUE!</v>
      </c>
      <c r="AU2" t="e">
        <f>IF(Sheet1!B:B,"AAAAADe/+y4=",0)</f>
        <v>#VALUE!</v>
      </c>
      <c r="AV2" t="e">
        <f>IF(Sheet1!C:C,"AAAAADe/+y8=",0)</f>
        <v>#VALUE!</v>
      </c>
      <c r="AW2" t="e">
        <f>IF(Sheet1!D:D,"AAAAADe/+zA=",0)</f>
        <v>#VALUE!</v>
      </c>
      <c r="AX2" t="e">
        <f>IF(Sheet1!E:E,"AAAAADe/+zE=",0)</f>
        <v>#VALUE!</v>
      </c>
      <c r="AY2" t="e">
        <f>IF(Sheet1!F:F,"AAAAADe/+zI=",0)</f>
        <v>#VALUE!</v>
      </c>
      <c r="AZ2">
        <f>IF(Sheet2!1:1,"AAAAADe/+zM=",0)</f>
        <v>0</v>
      </c>
      <c r="BA2" t="e">
        <f>AND(Sheet2!A1,"AAAAADe/+zQ=")</f>
        <v>#VALUE!</v>
      </c>
      <c r="BB2">
        <f>IF(Sheet2!A:A,"AAAAADe/+zU=",0)</f>
        <v>0</v>
      </c>
      <c r="BC2">
        <f>IF(Sheet3!1:1,"AAAAADe/+zY=",0)</f>
        <v>0</v>
      </c>
      <c r="BD2" t="e">
        <f>AND(Sheet3!A1,"AAAAADe/+zc=")</f>
        <v>#VALUE!</v>
      </c>
      <c r="BE2">
        <f>IF(Sheet3!A:A,"AAAAADe/+zg=",0)</f>
        <v>0</v>
      </c>
      <c r="BF2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K12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K12 User</dc:creator>
  <cp:keywords/>
  <dc:description/>
  <cp:lastModifiedBy>User</cp:lastModifiedBy>
  <dcterms:created xsi:type="dcterms:W3CDTF">2012-02-06T14:36:39Z</dcterms:created>
  <dcterms:modified xsi:type="dcterms:W3CDTF">2012-12-12T14:16:28Z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1hJMMVJt3KX22yFluoaMD0DVSXWhrHTf3oN8wrYBOV2U</vt:lpwstr>
  </property>
  <property fmtid="{D5CDD505-2E9C-101B-9397-08002B2CF9AE}" pid="4" name="Google.Documents.RevisionId">
    <vt:lpwstr>14517115987275258046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